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n\Desktop\"/>
    </mc:Choice>
  </mc:AlternateContent>
  <bookViews>
    <workbookView xWindow="0" yWindow="0" windowWidth="28800" windowHeight="123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C45" i="1"/>
  <c r="G34" i="1"/>
  <c r="E34" i="1"/>
  <c r="C34" i="1"/>
  <c r="C32" i="1"/>
  <c r="G24" i="1"/>
  <c r="H23" i="1"/>
  <c r="C44" i="1" l="1"/>
  <c r="E45" i="1"/>
  <c r="C39" i="1"/>
  <c r="D44" i="1"/>
  <c r="H24" i="1"/>
  <c r="E32" i="1"/>
  <c r="C37" i="1" s="1"/>
  <c r="G38" i="1" l="1"/>
  <c r="E38" i="1" s="1"/>
  <c r="E46" i="1" s="1"/>
  <c r="E44" i="1"/>
  <c r="C46" i="1" l="1"/>
  <c r="D46" i="1"/>
</calcChain>
</file>

<file path=xl/sharedStrings.xml><?xml version="1.0" encoding="utf-8"?>
<sst xmlns="http://schemas.openxmlformats.org/spreadsheetml/2006/main" count="44" uniqueCount="39">
  <si>
    <t>Berechnung Teilzeitgrad LAG-Zeitraum 2019/20</t>
  </si>
  <si>
    <t>Eingabefelder</t>
  </si>
  <si>
    <t xml:space="preserve">Ist die vereinbarte Arbeitszeit geringer als die tarifliche, so ist der Lohnausgleich im Verhältnis der </t>
  </si>
  <si>
    <t xml:space="preserve">im laufenden Kalenderjahr vergüteten Arbeitszeit zur tariflichen Arbeitszeit zu kürzen; bei der </t>
  </si>
  <si>
    <t xml:space="preserve">Ermittlung der vergüteten bzw. der tariflichen Arbeitszeit bleibt der Urlaub sowie der Lohnausgleich </t>
  </si>
  <si>
    <t xml:space="preserve">außer Betracht. </t>
  </si>
  <si>
    <t>LAG-Ist-Stunden 2019</t>
  </si>
  <si>
    <t>LAG-Soll-Stunden 2019 (mögl. Arbeitstd. Vollzeit)</t>
  </si>
  <si>
    <t xml:space="preserve">Stundenlohn November: </t>
  </si>
  <si>
    <t xml:space="preserve">Anspruch LAG Vollzeit: </t>
  </si>
  <si>
    <t>Anspruch LAG Teilzeit:</t>
  </si>
  <si>
    <t>Lohnzahlungspflichtige Stunden Dezember</t>
  </si>
  <si>
    <t>Stunden MUV Krankheit</t>
  </si>
  <si>
    <t>Stunden MUV Schlechtwetter</t>
  </si>
  <si>
    <t>Stunden Kurzarbeit</t>
  </si>
  <si>
    <t>LAG-Ist-Stunden Dezember</t>
  </si>
  <si>
    <t>Mögliche Arbeitsstunden Dezember (Vollzeit)</t>
  </si>
  <si>
    <t xml:space="preserve">Urlaubstage Dezember </t>
  </si>
  <si>
    <t xml:space="preserve">Teilzeitgrad = </t>
  </si>
  <si>
    <t xml:space="preserve"> = </t>
  </si>
  <si>
    <t>Rechenergebnis</t>
  </si>
  <si>
    <t>§ 5 Lohnausgleich bei verkürzter Arbeitszeit</t>
  </si>
  <si>
    <t xml:space="preserve"> ---------------------------------------------------------------------</t>
  </si>
  <si>
    <t xml:space="preserve"> --------------                                   ------------------------------------------------------</t>
  </si>
  <si>
    <t>Dez</t>
  </si>
  <si>
    <t>+</t>
  </si>
  <si>
    <t>=</t>
  </si>
  <si>
    <t>Jan</t>
  </si>
  <si>
    <t>Jan-Nov.</t>
  </si>
  <si>
    <t>Gesamt</t>
  </si>
  <si>
    <t xml:space="preserve"> + </t>
  </si>
  <si>
    <t>-</t>
  </si>
  <si>
    <t>(bei Beschäftigung 01.12.-31.12.2019,</t>
  </si>
  <si>
    <t>bei kürzeren Beschäftigungszeiten bitte anpassen)</t>
  </si>
  <si>
    <t>(je Urlaubstag 7,8)</t>
  </si>
  <si>
    <t xml:space="preserve">ohne die Urlaubstage, für die eine Urlaubsabgeltung beantragt wurde. </t>
  </si>
  <si>
    <r>
      <t>(</t>
    </r>
    <r>
      <rPr>
        <b/>
        <sz val="11"/>
        <color theme="1"/>
        <rFont val="Calibri"/>
        <family val="2"/>
        <scheme val="minor"/>
      </rPr>
      <t>1.856  Std.</t>
    </r>
    <r>
      <rPr>
        <sz val="11"/>
        <color theme="1"/>
        <rFont val="Calibri"/>
        <family val="2"/>
        <scheme val="minor"/>
      </rPr>
      <t xml:space="preserve"> bei ganzjähriger Beschäftigung im Jahr 2019,</t>
    </r>
  </si>
  <si>
    <t xml:space="preserve">(Bitte Wert aus  AN-Kontoauszug/Liste TZ-Quote eintragen) </t>
  </si>
  <si>
    <t>ansonsten Wert aus AN-Kontoauszug/Liste TZ-Quote eintragen)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</si>
</sst>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3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7" fillId="0" borderId="0" xfId="0" applyFo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/>
    </xf>
    <xf numFmtId="4" fontId="0" fillId="2" borderId="0" xfId="0" applyNumberFormat="1" applyFill="1" applyAlignment="1" applyProtection="1">
      <alignment horizontal="right"/>
      <protection locked="0"/>
    </xf>
    <xf numFmtId="0" fontId="0" fillId="0" borderId="0" xfId="0" applyAlignment="1" applyProtection="1">
      <alignment horizontal="left"/>
    </xf>
    <xf numFmtId="4" fontId="0" fillId="0" borderId="0" xfId="0" applyNumberFormat="1" applyAlignment="1" applyProtection="1">
      <alignment horizontal="right"/>
    </xf>
    <xf numFmtId="0" fontId="8" fillId="0" borderId="0" xfId="0" applyFont="1" applyProtection="1"/>
    <xf numFmtId="164" fontId="0" fillId="0" borderId="0" xfId="0" applyNumberFormat="1" applyProtection="1"/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9" fillId="0" borderId="0" xfId="0" applyFont="1" applyProtection="1"/>
    <xf numFmtId="0" fontId="5" fillId="0" borderId="0" xfId="0" applyFont="1" applyProtection="1"/>
    <xf numFmtId="4" fontId="0" fillId="3" borderId="1" xfId="0" applyNumberFormat="1" applyFill="1" applyBorder="1" applyAlignment="1" applyProtection="1">
      <alignment horizontal="right"/>
    </xf>
    <xf numFmtId="4" fontId="0" fillId="0" borderId="0" xfId="0" applyNumberFormat="1" applyProtection="1"/>
    <xf numFmtId="1" fontId="0" fillId="2" borderId="0" xfId="0" applyNumberFormat="1" applyFill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4" fontId="10" fillId="0" borderId="0" xfId="0" applyNumberFormat="1" applyFont="1" applyProtection="1"/>
    <xf numFmtId="4" fontId="5" fillId="0" borderId="0" xfId="0" applyNumberFormat="1" applyFont="1" applyAlignment="1" applyProtection="1">
      <alignment horizontal="center"/>
    </xf>
    <xf numFmtId="10" fontId="0" fillId="3" borderId="0" xfId="1" applyNumberFormat="1" applyFont="1" applyFill="1" applyAlignment="1" applyProtection="1">
      <alignment horizontal="center"/>
    </xf>
    <xf numFmtId="10" fontId="11" fillId="0" borderId="0" xfId="1" applyNumberFormat="1" applyFont="1" applyFill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165" fontId="5" fillId="0" borderId="0" xfId="0" applyNumberFormat="1" applyFont="1" applyAlignment="1" applyProtection="1">
      <alignment horizontal="center"/>
    </xf>
    <xf numFmtId="165" fontId="3" fillId="0" borderId="0" xfId="0" applyNumberFormat="1" applyFont="1" applyAlignment="1" applyProtection="1">
      <alignment horizontal="center"/>
    </xf>
    <xf numFmtId="165" fontId="8" fillId="3" borderId="0" xfId="0" applyNumberFormat="1" applyFont="1" applyFill="1" applyAlignment="1" applyProtection="1">
      <alignment horizontal="center"/>
    </xf>
    <xf numFmtId="165" fontId="0" fillId="2" borderId="0" xfId="0" applyNumberForma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RowColHeaders="0" tabSelected="1" zoomScale="75" zoomScaleNormal="75" workbookViewId="0">
      <selection activeCell="N14" sqref="N14"/>
    </sheetView>
  </sheetViews>
  <sheetFormatPr baseColWidth="10" defaultRowHeight="15" x14ac:dyDescent="0.25"/>
  <sheetData>
    <row r="1" spans="1:8" ht="16.5" x14ac:dyDescent="0.25">
      <c r="A1" s="1" t="s">
        <v>0</v>
      </c>
      <c r="B1" s="2"/>
      <c r="C1" s="2"/>
      <c r="D1" s="2"/>
      <c r="E1" s="2"/>
      <c r="F1" s="3"/>
      <c r="G1" s="2"/>
      <c r="H1" s="2"/>
    </row>
    <row r="2" spans="1:8" ht="16.5" x14ac:dyDescent="0.25">
      <c r="A2" s="1"/>
      <c r="B2" s="2"/>
      <c r="C2" s="2"/>
      <c r="D2" s="2"/>
      <c r="E2" s="2"/>
      <c r="F2" s="2"/>
      <c r="G2" s="2"/>
      <c r="H2" s="2"/>
    </row>
    <row r="3" spans="1:8" x14ac:dyDescent="0.25">
      <c r="A3" s="33" t="s">
        <v>1</v>
      </c>
      <c r="B3" s="33"/>
      <c r="C3" s="34" t="s">
        <v>20</v>
      </c>
      <c r="D3" s="34"/>
      <c r="E3" s="2"/>
      <c r="F3" s="2"/>
      <c r="G3" s="2"/>
      <c r="H3" s="2"/>
    </row>
    <row r="4" spans="1:8" x14ac:dyDescent="0.25">
      <c r="A4" s="2"/>
      <c r="B4" s="2"/>
      <c r="C4" s="2"/>
      <c r="D4" s="2"/>
      <c r="E4" s="2"/>
      <c r="F4" s="3"/>
      <c r="G4" s="2"/>
      <c r="H4" s="2"/>
    </row>
    <row r="5" spans="1:8" x14ac:dyDescent="0.25">
      <c r="A5" s="2"/>
      <c r="B5" s="2"/>
      <c r="C5" s="2"/>
      <c r="D5" s="2"/>
      <c r="E5" s="2"/>
      <c r="F5" s="3"/>
      <c r="G5" s="2"/>
      <c r="H5" s="2"/>
    </row>
    <row r="6" spans="1:8" x14ac:dyDescent="0.25">
      <c r="A6" s="2"/>
      <c r="B6" s="2"/>
      <c r="C6" s="4" t="s">
        <v>21</v>
      </c>
      <c r="D6" s="4"/>
      <c r="E6" s="2"/>
      <c r="F6" s="3"/>
      <c r="G6" s="2"/>
      <c r="H6" s="2"/>
    </row>
    <row r="7" spans="1:8" x14ac:dyDescent="0.25">
      <c r="A7" s="5" t="s">
        <v>2</v>
      </c>
      <c r="B7" s="2"/>
      <c r="C7" s="2"/>
      <c r="D7" s="2"/>
      <c r="E7" s="2"/>
      <c r="F7" s="3"/>
      <c r="G7" s="2"/>
      <c r="H7" s="2"/>
    </row>
    <row r="8" spans="1:8" x14ac:dyDescent="0.25">
      <c r="A8" s="5" t="s">
        <v>3</v>
      </c>
      <c r="B8" s="2"/>
      <c r="C8" s="2"/>
      <c r="D8" s="2"/>
      <c r="E8" s="2"/>
      <c r="F8" s="3"/>
      <c r="G8" s="2"/>
      <c r="H8" s="2"/>
    </row>
    <row r="9" spans="1:8" x14ac:dyDescent="0.25">
      <c r="A9" s="5" t="s">
        <v>4</v>
      </c>
      <c r="B9" s="2"/>
      <c r="C9" s="2"/>
      <c r="D9" s="2"/>
      <c r="E9" s="2"/>
      <c r="F9" s="3"/>
      <c r="G9" s="2"/>
      <c r="H9" s="2"/>
    </row>
    <row r="10" spans="1:8" x14ac:dyDescent="0.25">
      <c r="A10" s="2" t="s">
        <v>5</v>
      </c>
      <c r="B10" s="2"/>
      <c r="C10" s="2"/>
      <c r="D10" s="2"/>
      <c r="E10" s="2"/>
      <c r="F10" s="3"/>
      <c r="G10" s="2"/>
      <c r="H10" s="2"/>
    </row>
    <row r="11" spans="1:8" x14ac:dyDescent="0.25">
      <c r="A11" s="2"/>
      <c r="B11" s="2"/>
      <c r="C11" s="2"/>
      <c r="D11" s="2"/>
      <c r="E11" s="2"/>
      <c r="F11" s="3"/>
      <c r="G11" s="2"/>
      <c r="H11" s="2"/>
    </row>
    <row r="12" spans="1:8" x14ac:dyDescent="0.25">
      <c r="A12" s="2"/>
      <c r="B12" s="2"/>
      <c r="C12" s="2"/>
      <c r="D12" s="2"/>
      <c r="E12" s="6" t="s">
        <v>28</v>
      </c>
      <c r="F12" s="6"/>
      <c r="H12" s="2"/>
    </row>
    <row r="13" spans="1:8" x14ac:dyDescent="0.25">
      <c r="A13" s="7" t="s">
        <v>6</v>
      </c>
      <c r="B13" s="2"/>
      <c r="C13" s="2"/>
      <c r="D13" s="2"/>
      <c r="E13" s="8">
        <v>0</v>
      </c>
      <c r="F13" s="9" t="s">
        <v>37</v>
      </c>
      <c r="G13" s="2"/>
      <c r="H13" s="2"/>
    </row>
    <row r="14" spans="1:8" x14ac:dyDescent="0.25">
      <c r="A14" s="9"/>
      <c r="B14" s="2"/>
      <c r="C14" s="2"/>
      <c r="D14" s="2"/>
      <c r="E14" s="10"/>
      <c r="F14" s="3"/>
      <c r="G14" s="2"/>
      <c r="H14" s="2"/>
    </row>
    <row r="15" spans="1:8" x14ac:dyDescent="0.25">
      <c r="A15" s="2"/>
      <c r="B15" s="2"/>
      <c r="C15" s="2"/>
      <c r="D15" s="2"/>
      <c r="E15" s="6" t="s">
        <v>28</v>
      </c>
      <c r="F15" s="3"/>
      <c r="G15" s="2"/>
      <c r="H15" s="2"/>
    </row>
    <row r="16" spans="1:8" x14ac:dyDescent="0.25">
      <c r="A16" s="11" t="s">
        <v>7</v>
      </c>
      <c r="B16" s="2"/>
      <c r="C16" s="2"/>
      <c r="D16" s="2"/>
      <c r="E16" s="8">
        <v>0</v>
      </c>
      <c r="F16" s="9" t="s">
        <v>36</v>
      </c>
      <c r="G16" s="2"/>
      <c r="H16" s="12"/>
    </row>
    <row r="17" spans="1:8" x14ac:dyDescent="0.25">
      <c r="A17" s="9"/>
      <c r="B17" s="2"/>
      <c r="C17" s="13"/>
      <c r="D17" s="13"/>
      <c r="E17" s="13"/>
      <c r="F17" s="9" t="s">
        <v>38</v>
      </c>
      <c r="G17" s="2"/>
      <c r="H17" s="2"/>
    </row>
    <row r="18" spans="1:8" x14ac:dyDescent="0.25">
      <c r="A18" s="2"/>
      <c r="B18" s="2"/>
      <c r="C18" s="2"/>
      <c r="D18" s="2"/>
      <c r="E18" s="2"/>
      <c r="F18" s="3"/>
      <c r="G18" s="2"/>
      <c r="H18" s="2"/>
    </row>
    <row r="19" spans="1:8" x14ac:dyDescent="0.25">
      <c r="A19" s="2"/>
      <c r="B19" s="2"/>
      <c r="C19" s="2"/>
      <c r="D19" s="2"/>
      <c r="E19" s="2"/>
      <c r="F19" s="3"/>
      <c r="G19" s="6" t="s">
        <v>24</v>
      </c>
      <c r="H19" s="2"/>
    </row>
    <row r="20" spans="1:8" x14ac:dyDescent="0.25">
      <c r="A20" s="2"/>
      <c r="B20" s="11" t="s">
        <v>11</v>
      </c>
      <c r="C20" s="2"/>
      <c r="D20" s="2"/>
      <c r="E20" s="2"/>
      <c r="F20" s="3"/>
      <c r="G20" s="8">
        <v>0</v>
      </c>
      <c r="H20" s="2"/>
    </row>
    <row r="21" spans="1:8" x14ac:dyDescent="0.25">
      <c r="A21" s="2"/>
      <c r="B21" s="11" t="s">
        <v>12</v>
      </c>
      <c r="C21" s="2"/>
      <c r="D21" s="2"/>
      <c r="E21" s="2"/>
      <c r="F21" s="14" t="s">
        <v>30</v>
      </c>
      <c r="G21" s="8">
        <v>0</v>
      </c>
      <c r="H21" s="2"/>
    </row>
    <row r="22" spans="1:8" x14ac:dyDescent="0.25">
      <c r="A22" s="2"/>
      <c r="B22" s="11" t="s">
        <v>13</v>
      </c>
      <c r="C22" s="2"/>
      <c r="D22" s="2"/>
      <c r="E22" s="2"/>
      <c r="F22" s="14" t="s">
        <v>30</v>
      </c>
      <c r="G22" s="8">
        <v>0</v>
      </c>
      <c r="H22" s="2"/>
    </row>
    <row r="23" spans="1:8" x14ac:dyDescent="0.25">
      <c r="A23" s="2"/>
      <c r="B23" s="11" t="s">
        <v>14</v>
      </c>
      <c r="C23" s="2"/>
      <c r="D23" s="2"/>
      <c r="E23" s="2"/>
      <c r="F23" s="14" t="s">
        <v>30</v>
      </c>
      <c r="G23" s="8">
        <v>0</v>
      </c>
      <c r="H23" s="15" t="str">
        <f>IF(G23&gt;0,"bitte der Sozialkasse die Ausfallstunden mitteilen,","  ")</f>
        <v xml:space="preserve">  </v>
      </c>
    </row>
    <row r="24" spans="1:8" x14ac:dyDescent="0.25">
      <c r="A24" s="2"/>
      <c r="B24" s="16" t="s">
        <v>15</v>
      </c>
      <c r="C24" s="2"/>
      <c r="D24" s="2"/>
      <c r="E24" s="2"/>
      <c r="F24" s="3"/>
      <c r="G24" s="17">
        <f>SUM(G20,G21:G23)</f>
        <v>0</v>
      </c>
      <c r="H24" s="16" t="str">
        <f>IF(G24+(G29*7.8)&gt;=140,"Anspruch Vollzeit","Anspruch Teilzeit ")</f>
        <v xml:space="preserve">Anspruch Teilzeit </v>
      </c>
    </row>
    <row r="25" spans="1:8" x14ac:dyDescent="0.25">
      <c r="A25" s="2"/>
      <c r="B25" s="2"/>
      <c r="C25" s="2"/>
      <c r="D25" s="2"/>
      <c r="E25" s="2"/>
      <c r="F25" s="3"/>
      <c r="G25" s="18"/>
      <c r="H25" s="2"/>
    </row>
    <row r="26" spans="1:8" x14ac:dyDescent="0.25">
      <c r="A26" s="2"/>
      <c r="B26" s="11" t="s">
        <v>16</v>
      </c>
      <c r="C26" s="2"/>
      <c r="D26" s="2"/>
      <c r="E26" s="2"/>
      <c r="F26" s="3"/>
      <c r="G26" s="8">
        <v>140</v>
      </c>
      <c r="H26" s="16" t="s">
        <v>32</v>
      </c>
    </row>
    <row r="27" spans="1:8" x14ac:dyDescent="0.25">
      <c r="A27" s="2"/>
      <c r="B27" s="2"/>
      <c r="C27" s="2"/>
      <c r="D27" s="2"/>
      <c r="E27" s="2"/>
      <c r="F27" s="3"/>
      <c r="G27" s="2"/>
      <c r="H27" s="16" t="s">
        <v>33</v>
      </c>
    </row>
    <row r="28" spans="1:8" x14ac:dyDescent="0.25">
      <c r="A28" s="2"/>
      <c r="B28" s="2"/>
      <c r="C28" s="2"/>
      <c r="D28" s="2"/>
      <c r="E28" s="2"/>
      <c r="F28" s="3"/>
      <c r="G28" s="2"/>
      <c r="H28" s="16"/>
    </row>
    <row r="29" spans="1:8" x14ac:dyDescent="0.25">
      <c r="A29" s="2"/>
      <c r="B29" s="11" t="s">
        <v>17</v>
      </c>
      <c r="C29" s="2"/>
      <c r="D29" s="2"/>
      <c r="E29" s="2"/>
      <c r="F29" s="3"/>
      <c r="G29" s="19">
        <v>0</v>
      </c>
      <c r="H29" s="16" t="s">
        <v>34</v>
      </c>
    </row>
    <row r="30" spans="1:8" x14ac:dyDescent="0.25">
      <c r="A30" s="16"/>
      <c r="B30" s="2"/>
      <c r="C30" s="2"/>
      <c r="D30" s="2"/>
      <c r="E30" s="2"/>
      <c r="F30" s="3"/>
      <c r="G30" s="16"/>
      <c r="H30" s="16" t="s">
        <v>35</v>
      </c>
    </row>
    <row r="31" spans="1:8" x14ac:dyDescent="0.25">
      <c r="A31" s="16"/>
      <c r="B31" s="2"/>
      <c r="C31" s="2"/>
      <c r="D31" s="2"/>
      <c r="E31" s="2"/>
      <c r="F31" s="3"/>
      <c r="G31" s="16"/>
      <c r="H31" s="16"/>
    </row>
    <row r="32" spans="1:8" x14ac:dyDescent="0.25">
      <c r="A32" s="2"/>
      <c r="B32" s="2"/>
      <c r="C32" s="20">
        <f>E13</f>
        <v>0</v>
      </c>
      <c r="D32" s="21" t="s">
        <v>25</v>
      </c>
      <c r="E32" s="20">
        <f>G24</f>
        <v>0</v>
      </c>
      <c r="F32" s="10"/>
      <c r="G32" s="18"/>
      <c r="H32" s="2"/>
    </row>
    <row r="33" spans="1:8" ht="15.75" x14ac:dyDescent="0.25">
      <c r="A33" s="2"/>
      <c r="B33" s="22" t="s">
        <v>18</v>
      </c>
      <c r="C33" s="23" t="s">
        <v>22</v>
      </c>
      <c r="D33" s="2"/>
      <c r="E33" s="18"/>
      <c r="F33" s="10"/>
      <c r="G33" s="18"/>
      <c r="H33" s="2"/>
    </row>
    <row r="34" spans="1:8" x14ac:dyDescent="0.25">
      <c r="A34" s="2"/>
      <c r="B34" s="2"/>
      <c r="C34" s="20">
        <f>E16</f>
        <v>0</v>
      </c>
      <c r="D34" s="21" t="s">
        <v>25</v>
      </c>
      <c r="E34" s="20">
        <f>G26</f>
        <v>140</v>
      </c>
      <c r="F34" s="24" t="s">
        <v>31</v>
      </c>
      <c r="G34" s="20">
        <f>G29*7.8</f>
        <v>0</v>
      </c>
      <c r="H34" s="2"/>
    </row>
    <row r="35" spans="1:8" x14ac:dyDescent="0.25">
      <c r="A35" s="2"/>
      <c r="B35" s="2"/>
      <c r="C35" s="18"/>
      <c r="D35" s="2"/>
      <c r="E35" s="13"/>
      <c r="F35" s="3"/>
      <c r="G35" s="2"/>
      <c r="H35" s="2"/>
    </row>
    <row r="36" spans="1:8" x14ac:dyDescent="0.25">
      <c r="A36" s="2"/>
      <c r="B36" s="2"/>
      <c r="C36" s="18"/>
      <c r="D36" s="2"/>
      <c r="E36" s="3"/>
      <c r="F36" s="3"/>
      <c r="G36" s="2"/>
      <c r="H36" s="2"/>
    </row>
    <row r="37" spans="1:8" x14ac:dyDescent="0.25">
      <c r="A37" s="2"/>
      <c r="B37" s="2"/>
      <c r="C37" s="20">
        <f>C32+E32</f>
        <v>0</v>
      </c>
      <c r="D37" s="2"/>
      <c r="E37" s="3"/>
      <c r="F37" s="13"/>
      <c r="G37" s="3"/>
      <c r="H37" s="2"/>
    </row>
    <row r="38" spans="1:8" ht="15.75" x14ac:dyDescent="0.25">
      <c r="A38" s="2"/>
      <c r="B38" s="3" t="s">
        <v>19</v>
      </c>
      <c r="C38" s="23" t="s">
        <v>23</v>
      </c>
      <c r="D38" s="21" t="s">
        <v>26</v>
      </c>
      <c r="E38" s="25">
        <f>IF(G38&gt;100%,100%,G38)</f>
        <v>0</v>
      </c>
      <c r="F38" s="3"/>
      <c r="G38" s="26">
        <f>ROUND(C37/C39,4)</f>
        <v>0</v>
      </c>
      <c r="H38" s="2"/>
    </row>
    <row r="39" spans="1:8" x14ac:dyDescent="0.25">
      <c r="A39" s="2"/>
      <c r="B39" s="2"/>
      <c r="C39" s="20">
        <f>C34+E34-G34</f>
        <v>140</v>
      </c>
      <c r="D39" s="13"/>
      <c r="E39" s="13"/>
      <c r="F39" s="27"/>
      <c r="G39" s="3"/>
      <c r="H39" s="2"/>
    </row>
    <row r="40" spans="1:8" x14ac:dyDescent="0.25">
      <c r="A40" s="2"/>
      <c r="B40" s="2"/>
      <c r="C40" s="2"/>
      <c r="D40" s="2"/>
      <c r="E40" s="2"/>
      <c r="F40" s="3"/>
      <c r="G40" s="2"/>
      <c r="H40" s="2"/>
    </row>
    <row r="41" spans="1:8" x14ac:dyDescent="0.25">
      <c r="A41" s="2" t="s">
        <v>8</v>
      </c>
      <c r="B41" s="2"/>
      <c r="C41" s="32">
        <v>0</v>
      </c>
      <c r="D41" s="2"/>
      <c r="E41" s="2"/>
      <c r="F41" s="3"/>
      <c r="G41" s="2"/>
      <c r="H41" s="2"/>
    </row>
    <row r="42" spans="1:8" x14ac:dyDescent="0.25">
      <c r="A42" s="2"/>
      <c r="B42" s="2"/>
      <c r="C42" s="28"/>
      <c r="D42" s="28"/>
      <c r="E42" s="2"/>
      <c r="F42" s="3"/>
      <c r="G42" s="2"/>
      <c r="H42" s="2"/>
    </row>
    <row r="43" spans="1:8" x14ac:dyDescent="0.25">
      <c r="A43" s="2"/>
      <c r="B43" s="2"/>
      <c r="C43" s="29" t="s">
        <v>24</v>
      </c>
      <c r="D43" s="29" t="s">
        <v>27</v>
      </c>
      <c r="E43" s="21" t="s">
        <v>29</v>
      </c>
      <c r="F43" s="3"/>
      <c r="G43" s="2"/>
      <c r="H43" s="2"/>
    </row>
    <row r="44" spans="1:8" x14ac:dyDescent="0.25">
      <c r="A44" s="16" t="s">
        <v>9</v>
      </c>
      <c r="B44" s="2"/>
      <c r="C44" s="31" t="str">
        <f>IF(G24&gt;=140,ROUND(MIN(24.4,ROUNDUP($C41,1))*7.8*4,2)," ")</f>
        <v xml:space="preserve"> </v>
      </c>
      <c r="D44" s="31" t="str">
        <f>IF(G24&gt;=140,ROUND(MIN(24.4,ROUNDUP($C41,1))*7.8,2)," ")</f>
        <v xml:space="preserve"> </v>
      </c>
      <c r="E44" s="31" t="str">
        <f>IF(G24&gt;=140,C44+D44," ")</f>
        <v xml:space="preserve"> </v>
      </c>
      <c r="F44" s="3"/>
      <c r="G44" s="2"/>
      <c r="H44" s="2"/>
    </row>
    <row r="45" spans="1:8" x14ac:dyDescent="0.25">
      <c r="A45" s="2"/>
      <c r="B45" s="2"/>
      <c r="C45" s="30">
        <f>ROUND(MIN(24.4,ROUNDUP($C41,1))*7.8*4,2)</f>
        <v>0</v>
      </c>
      <c r="D45" s="30">
        <f>ROUND(MIN(24.4,ROUNDUP($C41,1))*7.8,2)</f>
        <v>0</v>
      </c>
      <c r="E45" s="30">
        <f>C45+D45</f>
        <v>0</v>
      </c>
      <c r="F45" s="3"/>
      <c r="G45" s="2"/>
      <c r="H45" s="2"/>
    </row>
    <row r="46" spans="1:8" x14ac:dyDescent="0.25">
      <c r="A46" s="2" t="s">
        <v>10</v>
      </c>
      <c r="B46" s="2"/>
      <c r="C46" s="31">
        <f>IF(G24&lt;139.9999,ROUND(C45*$E38,2)," ")</f>
        <v>0</v>
      </c>
      <c r="D46" s="31">
        <f>IF(G24&lt;139.9999,ROUND(D45*$E38,2)," ")</f>
        <v>0</v>
      </c>
      <c r="E46" s="31">
        <f>IF(G24&lt;139.9999,ROUND(E45*$E38,2)," ")</f>
        <v>0</v>
      </c>
      <c r="F46" s="3"/>
      <c r="G46" s="2"/>
      <c r="H46" s="2"/>
    </row>
  </sheetData>
  <sheetProtection algorithmName="SHA-512" hashValue="DMjgXejcnpAgGqi7cEShrfg8N9WaQxVMcu/7ejp+MVVuuBe1kOmJt9kv7ZriosRu7fdR5R/xmxsS5o1bAm/h4Q==" saltValue="fo3A3Zdvp0SITLVU2F0Xmw==" spinCount="100000" sheet="1" objects="1" scenarios="1"/>
  <mergeCells count="2">
    <mergeCell ref="A3:B3"/>
    <mergeCell ref="C3:D3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Häusele Dr., Stefan</dc:creator>
  <cp:lastModifiedBy>Cakir, Nuh</cp:lastModifiedBy>
  <dcterms:created xsi:type="dcterms:W3CDTF">2019-11-01T08:33:56Z</dcterms:created>
  <dcterms:modified xsi:type="dcterms:W3CDTF">2019-11-01T10:47:25Z</dcterms:modified>
</cp:coreProperties>
</file>